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barsha.rimal\Documents\"/>
    </mc:Choice>
  </mc:AlternateContent>
  <xr:revisionPtr revIDLastSave="0" documentId="8_{04F55EC2-C61E-4D9A-A3EE-72DEB62FA252}" xr6:coauthVersionLast="47" xr6:coauthVersionMax="47" xr10:uidLastSave="{00000000-0000-0000-0000-000000000000}"/>
  <bookViews>
    <workbookView xWindow="-28920" yWindow="0" windowWidth="29040" windowHeight="15840" activeTab="1" xr2:uid="{00000000-000D-0000-FFFF-FFFF00000000}"/>
  </bookViews>
  <sheets>
    <sheet name="DOMESTIC" sheetId="1" r:id="rId1"/>
    <sheet name="INTERNATIONA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2" l="1"/>
  <c r="H29" i="2"/>
  <c r="I28" i="2"/>
  <c r="H28" i="2"/>
  <c r="I27" i="2"/>
  <c r="H27" i="2"/>
  <c r="I26" i="2"/>
  <c r="H26" i="2"/>
  <c r="I24" i="2"/>
  <c r="H24" i="2"/>
  <c r="I23" i="2"/>
  <c r="H23" i="2"/>
  <c r="I22" i="2"/>
  <c r="H22" i="2"/>
  <c r="I21" i="2"/>
  <c r="H21" i="2"/>
  <c r="I29" i="1"/>
  <c r="H29" i="1"/>
  <c r="H28" i="1"/>
  <c r="I28" i="1" s="1"/>
  <c r="H27" i="1"/>
  <c r="I27" i="1" s="1"/>
  <c r="I26" i="1"/>
  <c r="H26" i="1"/>
  <c r="H24" i="1"/>
  <c r="I24" i="1" s="1"/>
  <c r="H23" i="1"/>
  <c r="I23" i="1" s="1"/>
  <c r="H22" i="1"/>
  <c r="I22" i="1" s="1"/>
  <c r="H21" i="1"/>
  <c r="I21" i="1"/>
</calcChain>
</file>

<file path=xl/sharedStrings.xml><?xml version="1.0" encoding="utf-8"?>
<sst xmlns="http://schemas.openxmlformats.org/spreadsheetml/2006/main" count="118" uniqueCount="56">
  <si>
    <r>
      <t>1</t>
    </r>
    <r>
      <rPr>
        <sz val="9"/>
        <color theme="1"/>
        <rFont val="Calibri"/>
        <family val="2"/>
        <scheme val="minor"/>
      </rPr>
      <t>Not applicable to MDCH students. For MDCH, stipends, GAT/GANT, RAships, and both external and internal scholarships count towards the guaranteed funding sum whereas income as a sessional instructor and the international student tuition support credit does not.</t>
    </r>
  </si>
  <si>
    <t>$0-$3,000</t>
  </si>
  <si>
    <t>$3,001-$10,000</t>
  </si>
  <si>
    <t>Award goes towards base funding + $3,000 top-up over base funding</t>
  </si>
  <si>
    <t>$10,001-$15,000</t>
  </si>
  <si>
    <t>Award goes towards base funding + $4,000 top-up over base funding</t>
  </si>
  <si>
    <t>Cumulative Scholarship/Award Value</t>
  </si>
  <si>
    <t>$15,001+</t>
  </si>
  <si>
    <r>
      <t>Scholarship and Awards Top-Ups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</si>
  <si>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Base funding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+ full cumulative value of award(s)</t>
    </r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</si>
  <si>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>Base funding = amount of gauranteed funding prior to receiving the scholarship/award</t>
    </r>
  </si>
  <si>
    <t>MSc</t>
  </si>
  <si>
    <t>PhD</t>
  </si>
  <si>
    <t>GSE Minimum</t>
  </si>
  <si>
    <t>Supervisor</t>
  </si>
  <si>
    <t>Total</t>
  </si>
  <si>
    <t>Base Funding</t>
  </si>
  <si>
    <t>GSE Maximum (with Top-Up)</t>
  </si>
  <si>
    <t>Top-Up Value</t>
  </si>
  <si>
    <t>Top-Up Category</t>
  </si>
  <si>
    <t>($38,000)</t>
  </si>
  <si>
    <t>Scholarship and Awards Top-Up Calculator</t>
  </si>
  <si>
    <t xml:space="preserve">          · MSc = $20,500</t>
  </si>
  <si>
    <t xml:space="preserve">          · PhD = $26,000</t>
  </si>
  <si>
    <t>· Students may hold one single award of any value</t>
  </si>
  <si>
    <t>· Students holding the maximum amount or less may also receive one additional Program Recommended award (unless otherwise specified by the governing ToR)</t>
  </si>
  <si>
    <r>
      <t>2</t>
    </r>
    <r>
      <rPr>
        <sz val="9"/>
        <color theme="1"/>
        <rFont val="Calibri"/>
        <family val="2"/>
        <scheme val="minor"/>
      </rPr>
      <t>Exclusions include scholarships/awards with Terms of Reference (ToR) specifying mandatory contributions from supervisors (i.e., CSM and ACHRI) as well as Indigenous Government Funding.</t>
    </r>
  </si>
  <si>
    <r>
      <t>Award(s)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</si>
  <si>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r>
      <rPr>
        <b/>
        <vertAlign val="super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FGS Graduate Scholarship and Award Regulation</t>
    </r>
  </si>
  <si>
    <r>
      <rPr>
        <vertAlign val="superscript"/>
        <sz val="9"/>
        <color theme="1"/>
        <rFont val="Calibri"/>
        <family val="2"/>
        <scheme val="minor"/>
      </rPr>
      <t>5</t>
    </r>
    <r>
      <rPr>
        <sz val="9"/>
        <color theme="1"/>
        <rFont val="Calibri"/>
        <family val="2"/>
        <scheme val="minor"/>
      </rPr>
      <t>Does not apply to: doctoral recruitment scholarships, Izaak Walton Killam Pre-Doctoral Scholarships, funds awarded via Graduate Support Allocation, supervisor-paid stipends, GAT/GANT, tuition differential awards, and non-academic awards (e.g., travel awards, Graduate Student Association awards)</t>
    </r>
  </si>
  <si>
    <r>
      <t>· Maximum amount a student can hold in scholarships or awards</t>
    </r>
    <r>
      <rPr>
        <vertAlign val="superscript"/>
        <sz val="11"/>
        <color theme="1"/>
        <rFont val="Calibri"/>
        <family val="2"/>
        <scheme val="minor"/>
      </rPr>
      <t>5</t>
    </r>
  </si>
  <si>
    <t>· Payment schedule</t>
  </si>
  <si>
    <t>Award Amount</t>
  </si>
  <si>
    <t>Payment</t>
  </si>
  <si>
    <t>≤$2,500</t>
  </si>
  <si>
    <t>$2,501-$6,000</t>
  </si>
  <si>
    <t>$6,001-$10,000</t>
  </si>
  <si>
    <t>&gt;$10,001</t>
  </si>
  <si>
    <t>One lump sum payment</t>
  </si>
  <si>
    <t>Equal monthly installments over 12 month term</t>
  </si>
  <si>
    <t>*Cases can be made to Associate Dean GSE to exceed maximums and for GATs to count towards guaranteed base funding</t>
  </si>
  <si>
    <r>
      <t>· Count toward base funding: stipends, external scholarships, internal scholarships</t>
    </r>
    <r>
      <rPr>
        <vertAlign val="superscript"/>
        <sz val="11"/>
        <color theme="1"/>
        <rFont val="Calibri"/>
        <family val="2"/>
        <scheme val="minor"/>
      </rPr>
      <t>1</t>
    </r>
  </si>
  <si>
    <t>· International students to receive $4,100/year (in first year of MSc or pre-candidacy of PhD) and $1,200/year thereafter. These funds do not count towards base funding.</t>
  </si>
  <si>
    <r>
      <t>· Do not count toward base funding: GAT/GANT income*, income as a sessional instructor, departmental awards (e.g., publication, travel, or thesis awards), international student tuition support.</t>
    </r>
    <r>
      <rPr>
        <vertAlign val="superscript"/>
        <sz val="11"/>
        <color theme="1"/>
        <rFont val="Calibri"/>
        <family val="2"/>
        <scheme val="minor"/>
      </rPr>
      <t>1</t>
    </r>
  </si>
  <si>
    <t>Equal monthly installments over 4 month term</t>
  </si>
  <si>
    <t>Equal monthly installments over 8 month term</t>
  </si>
  <si>
    <r>
      <rPr>
        <b/>
        <sz val="9"/>
        <color theme="1"/>
        <rFont val="Calibri"/>
        <family val="2"/>
        <scheme val="minor"/>
      </rPr>
      <t>INSTRUCTIONS:</t>
    </r>
    <r>
      <rPr>
        <sz val="9"/>
        <color theme="1"/>
        <rFont val="Calibri"/>
        <family val="2"/>
        <scheme val="minor"/>
      </rPr>
      <t xml:space="preserve"> Enter the value of annual base funding in the relevant </t>
    </r>
    <r>
      <rPr>
        <b/>
        <sz val="10"/>
        <color theme="9" tint="0.39997558519241921"/>
        <rFont val="Calibri"/>
        <family val="2"/>
        <scheme val="minor"/>
      </rPr>
      <t>GREEN CELL</t>
    </r>
    <r>
      <rPr>
        <sz val="9"/>
        <color theme="1"/>
        <rFont val="Calibri"/>
        <family val="2"/>
        <scheme val="minor"/>
      </rPr>
      <t xml:space="preserve"> along with the cumulative annual value of all awards received in the relevant </t>
    </r>
    <r>
      <rPr>
        <b/>
        <sz val="10"/>
        <color theme="8" tint="0.39997558519241921"/>
        <rFont val="Calibri"/>
        <family val="2"/>
        <scheme val="minor"/>
      </rPr>
      <t>BLUE CELL</t>
    </r>
    <r>
      <rPr>
        <sz val="9"/>
        <color theme="1"/>
        <rFont val="Calibri"/>
        <family val="2"/>
        <scheme val="minor"/>
      </rPr>
      <t xml:space="preserve">. Adjusted supervisor contributions and overall funding totals will be displayed in the indicated columns.                              </t>
    </r>
    <r>
      <rPr>
        <b/>
        <sz val="9"/>
        <color theme="1"/>
        <rFont val="Calibri"/>
        <family val="2"/>
        <scheme val="minor"/>
      </rPr>
      <t xml:space="preserve">WARNINGS: </t>
    </r>
    <r>
      <rPr>
        <b/>
        <sz val="10"/>
        <color rgb="FFFFC000"/>
        <rFont val="Calibri"/>
        <family val="2"/>
        <scheme val="minor"/>
      </rPr>
      <t>ORANGE CELLS</t>
    </r>
    <r>
      <rPr>
        <sz val="9"/>
        <color theme="1"/>
        <rFont val="Calibri"/>
        <family val="2"/>
        <scheme val="minor"/>
      </rPr>
      <t xml:space="preserve"> indicate funding totals that should only be reached as a result of receiving a scholarship or award top-up. </t>
    </r>
    <r>
      <rPr>
        <b/>
        <sz val="10"/>
        <color rgb="FFFF5050"/>
        <rFont val="Calibri"/>
        <family val="2"/>
        <scheme val="minor"/>
      </rPr>
      <t>RED CELLS</t>
    </r>
    <r>
      <rPr>
        <sz val="9"/>
        <color theme="1"/>
        <rFont val="Calibri"/>
        <family val="2"/>
        <scheme val="minor"/>
      </rPr>
      <t xml:space="preserve"> indicate inadmissable funding totals exceeding the respective maximums for MSc or PhD students or that a student has received a single award (e.g., Vanier) over the stated maximums, in which case the student receives the full-value of this single award and the supervisor is absolved of any contribution to base funding.</t>
    </r>
  </si>
  <si>
    <t>Annual Funding Calculator</t>
  </si>
  <si>
    <t>($43,000)</t>
  </si>
  <si>
    <t>· F/T, active MSc Students: $25,000/year - $32,000/year* (guaranteed for 2.5 years or 30 months)</t>
  </si>
  <si>
    <t>· F/T, active PhD Students: $27,000/year - $37,000/year* (guaranteed for 5 years)</t>
  </si>
  <si>
    <t>Award goes towards base funding + $5,000 top-up over base funding, up to a maximum of $37,000 (MSc) or $38,000 (PhD)</t>
  </si>
  <si>
    <t>· F/T, active MSc Students: $26,000/year - $33,000/year* (guaranteed for 2.5 years or 30 months)</t>
  </si>
  <si>
    <t>· F/T, active PhD Students: $28,000/year - $38,000/year* (guaranteed for 5 years)</t>
  </si>
  <si>
    <t>GSE Funding Policy for International Student</t>
  </si>
  <si>
    <t>GSE Funding Policy for Domestic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</si>
</sst>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[Red]\(&quot;$&quot;#,##0\)"/>
    <numFmt numFmtId="165" formatCode="&quot;$&quot;#,##0"/>
  </numFmts>
  <fonts count="1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9" tint="0.39997558519241921"/>
      <name val="Calibri"/>
      <family val="2"/>
      <scheme val="minor"/>
    </font>
    <font>
      <b/>
      <sz val="10"/>
      <color theme="8" tint="0.39997558519241921"/>
      <name val="Calibri"/>
      <family val="2"/>
      <scheme val="minor"/>
    </font>
    <font>
      <b/>
      <sz val="10"/>
      <color rgb="FFFFC000"/>
      <name val="Calibri"/>
      <family val="2"/>
      <scheme val="minor"/>
    </font>
    <font>
      <b/>
      <sz val="10"/>
      <color rgb="FFFF5050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Border="1"/>
    <xf numFmtId="0" fontId="0" fillId="0" borderId="1" xfId="0" applyBorder="1"/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49" fontId="7" fillId="0" borderId="0" xfId="0" applyNumberFormat="1" applyFont="1" applyAlignment="1">
      <alignment horizontal="center"/>
    </xf>
    <xf numFmtId="164" fontId="0" fillId="0" borderId="1" xfId="0" applyNumberFormat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12" fillId="0" borderId="0" xfId="0" applyFont="1"/>
    <xf numFmtId="165" fontId="2" fillId="3" borderId="0" xfId="0" applyNumberFormat="1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5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1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0" fillId="0" borderId="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19">
    <dxf>
      <fill>
        <patternFill>
          <bgColor rgb="FFFF5353"/>
        </patternFill>
      </fill>
    </dxf>
    <dxf>
      <fill>
        <patternFill>
          <bgColor rgb="FFFF5353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theme="7" tint="0.39994506668294322"/>
        </patternFill>
      </fill>
    </dxf>
    <dxf>
      <fill>
        <patternFill>
          <bgColor rgb="FFFF5050"/>
        </patternFill>
      </fill>
    </dxf>
    <dxf>
      <fill>
        <patternFill patternType="none">
          <bgColor auto="1"/>
        </patternFill>
      </fill>
    </dxf>
    <dxf>
      <fill>
        <patternFill>
          <bgColor theme="7" tint="0.39994506668294322"/>
        </patternFill>
      </fill>
    </dxf>
    <dxf>
      <fill>
        <patternFill>
          <bgColor rgb="FFFF5050"/>
        </patternFill>
      </fill>
    </dxf>
    <dxf>
      <fill>
        <patternFill patternType="none">
          <bgColor auto="1"/>
        </patternFill>
      </fill>
    </dxf>
    <dxf>
      <fill>
        <patternFill>
          <bgColor rgb="FFFF5353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theme="7" tint="0.39994506668294322"/>
        </patternFill>
      </fill>
    </dxf>
    <dxf>
      <fill>
        <patternFill>
          <bgColor rgb="FFFF5050"/>
        </patternFill>
      </fill>
    </dxf>
    <dxf>
      <fill>
        <patternFill patternType="none">
          <bgColor auto="1"/>
        </patternFill>
      </fill>
    </dxf>
    <dxf>
      <fill>
        <patternFill>
          <bgColor theme="7" tint="0.39994506668294322"/>
        </patternFill>
      </fill>
    </dxf>
    <dxf>
      <fill>
        <patternFill>
          <bgColor rgb="FFFF505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5353"/>
      <color rgb="FFFF5050"/>
      <color rgb="FF9999FF"/>
      <color rgb="FF9966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20</xdr:row>
      <xdr:rowOff>123825</xdr:rowOff>
    </xdr:from>
    <xdr:to>
      <xdr:col>14</xdr:col>
      <xdr:colOff>600075</xdr:colOff>
      <xdr:row>25</xdr:row>
      <xdr:rowOff>66675</xdr:rowOff>
    </xdr:to>
    <xdr:sp macro="" textlink="">
      <xdr:nvSpPr>
        <xdr:cNvPr id="2" name="Left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477625" y="4105275"/>
          <a:ext cx="1771650" cy="895350"/>
        </a:xfrm>
        <a:prstGeom prst="leftArrow">
          <a:avLst/>
        </a:prstGeom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20</xdr:row>
      <xdr:rowOff>123825</xdr:rowOff>
    </xdr:from>
    <xdr:to>
      <xdr:col>14</xdr:col>
      <xdr:colOff>600075</xdr:colOff>
      <xdr:row>25</xdr:row>
      <xdr:rowOff>66675</xdr:rowOff>
    </xdr:to>
    <xdr:sp macro="" textlink="">
      <xdr:nvSpPr>
        <xdr:cNvPr id="2" name="Left Arrow 1">
          <a:extLst>
            <a:ext uri="{FF2B5EF4-FFF2-40B4-BE49-F238E27FC236}">
              <a16:creationId xmlns:a16="http://schemas.microsoft.com/office/drawing/2014/main" id="{1F346723-9EBE-4B86-BFF6-363B64EF5C19}"/>
            </a:ext>
          </a:extLst>
        </xdr:cNvPr>
        <xdr:cNvSpPr/>
      </xdr:nvSpPr>
      <xdr:spPr>
        <a:xfrm>
          <a:off x="12458700" y="4105275"/>
          <a:ext cx="1771650" cy="895350"/>
        </a:xfrm>
        <a:prstGeom prst="leftArrow">
          <a:avLst/>
        </a:prstGeom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3"/>
  <sheetViews>
    <sheetView workbookViewId="0">
      <selection activeCell="G26" sqref="G26"/>
    </sheetView>
  </sheetViews>
  <sheetFormatPr defaultRowHeight="15" x14ac:dyDescent="0.25"/>
  <cols>
    <col min="1" max="1" width="11.5703125" bestFit="1" customWidth="1"/>
    <col min="2" max="2" width="22.7109375" customWidth="1"/>
    <col min="3" max="3" width="17" customWidth="1"/>
    <col min="4" max="4" width="17.7109375" customWidth="1"/>
    <col min="5" max="5" width="13.85546875" customWidth="1"/>
    <col min="6" max="6" width="11.5703125" bestFit="1" customWidth="1"/>
    <col min="7" max="7" width="13.7109375" customWidth="1"/>
    <col min="8" max="8" width="13.42578125" customWidth="1"/>
    <col min="9" max="9" width="14.85546875" customWidth="1"/>
    <col min="12" max="12" width="31.42578125" customWidth="1"/>
  </cols>
  <sheetData>
    <row r="1" spans="1:16" ht="18.75" x14ac:dyDescent="0.3">
      <c r="A1" s="40" t="s">
        <v>55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6" x14ac:dyDescent="0.25">
      <c r="A2" s="34" t="s">
        <v>49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</row>
    <row r="3" spans="1:16" x14ac:dyDescent="0.25">
      <c r="A3" s="34" t="s">
        <v>50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</row>
    <row r="4" spans="1:16" x14ac:dyDescent="0.25">
      <c r="A4" s="43" t="s">
        <v>40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5"/>
    </row>
    <row r="5" spans="1:16" ht="15" customHeight="1" x14ac:dyDescent="0.25">
      <c r="A5" s="46" t="s">
        <v>42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8"/>
    </row>
    <row r="6" spans="1:16" ht="17.25" x14ac:dyDescent="0.25">
      <c r="A6" s="34" t="s">
        <v>41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6"/>
      <c r="P6" s="11"/>
    </row>
    <row r="7" spans="1:16" ht="15" customHeight="1" x14ac:dyDescent="0.25">
      <c r="A7" s="61" t="s">
        <v>43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3"/>
    </row>
    <row r="8" spans="1:16" ht="15" customHeight="1" x14ac:dyDescent="0.25">
      <c r="A8" s="23" t="s">
        <v>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5"/>
    </row>
    <row r="9" spans="1:16" ht="15" customHeight="1" x14ac:dyDescent="0.25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16" ht="17.25" x14ac:dyDescent="0.25">
      <c r="A10" s="14" t="s">
        <v>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6" x14ac:dyDescent="0.25">
      <c r="A11" s="31" t="s">
        <v>6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3"/>
    </row>
    <row r="12" spans="1:16" ht="17.25" x14ac:dyDescent="0.25">
      <c r="A12" s="31" t="s">
        <v>1</v>
      </c>
      <c r="B12" s="32"/>
      <c r="C12" s="35" t="s">
        <v>9</v>
      </c>
      <c r="D12" s="35"/>
      <c r="E12" s="35"/>
      <c r="F12" s="35"/>
      <c r="G12" s="35"/>
      <c r="H12" s="35"/>
      <c r="I12" s="35"/>
      <c r="J12" s="35"/>
      <c r="K12" s="35"/>
      <c r="L12" s="36"/>
    </row>
    <row r="13" spans="1:16" x14ac:dyDescent="0.25">
      <c r="A13" s="31" t="s">
        <v>2</v>
      </c>
      <c r="B13" s="32"/>
      <c r="C13" s="35" t="s">
        <v>3</v>
      </c>
      <c r="D13" s="35"/>
      <c r="E13" s="35"/>
      <c r="F13" s="35"/>
      <c r="G13" s="35"/>
      <c r="H13" s="35"/>
      <c r="I13" s="35"/>
      <c r="J13" s="35"/>
      <c r="K13" s="35"/>
      <c r="L13" s="36"/>
    </row>
    <row r="14" spans="1:16" x14ac:dyDescent="0.25">
      <c r="A14" s="31" t="s">
        <v>4</v>
      </c>
      <c r="B14" s="32"/>
      <c r="C14" s="35" t="s">
        <v>5</v>
      </c>
      <c r="D14" s="35"/>
      <c r="E14" s="35"/>
      <c r="F14" s="35"/>
      <c r="G14" s="35"/>
      <c r="H14" s="35"/>
      <c r="I14" s="35"/>
      <c r="J14" s="35"/>
      <c r="K14" s="35"/>
      <c r="L14" s="36"/>
    </row>
    <row r="15" spans="1:16" x14ac:dyDescent="0.25">
      <c r="A15" s="31" t="s">
        <v>7</v>
      </c>
      <c r="B15" s="32"/>
      <c r="C15" s="35" t="s">
        <v>51</v>
      </c>
      <c r="D15" s="35"/>
      <c r="E15" s="35"/>
      <c r="F15" s="35"/>
      <c r="G15" s="35"/>
      <c r="H15" s="35"/>
      <c r="I15" s="35"/>
      <c r="J15" s="35"/>
      <c r="K15" s="35"/>
      <c r="L15" s="36"/>
    </row>
    <row r="16" spans="1:16" ht="15" customHeight="1" x14ac:dyDescent="0.25">
      <c r="A16" s="23" t="s">
        <v>26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5"/>
    </row>
    <row r="17" spans="1:19" x14ac:dyDescent="0.25">
      <c r="A17" s="26" t="s">
        <v>10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8"/>
    </row>
    <row r="18" spans="1:19" ht="17.25" customHeight="1" x14ac:dyDescent="0.25">
      <c r="A18" s="14" t="s">
        <v>21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/>
    </row>
    <row r="19" spans="1:19" x14ac:dyDescent="0.25">
      <c r="A19" s="2"/>
      <c r="B19" s="21" t="s">
        <v>13</v>
      </c>
      <c r="C19" s="29" t="s">
        <v>17</v>
      </c>
      <c r="D19" s="21" t="s">
        <v>19</v>
      </c>
      <c r="E19" s="21" t="s">
        <v>18</v>
      </c>
      <c r="F19" s="29" t="s">
        <v>16</v>
      </c>
      <c r="G19" s="21" t="s">
        <v>27</v>
      </c>
      <c r="H19" s="21" t="s">
        <v>14</v>
      </c>
      <c r="I19" s="21" t="s">
        <v>15</v>
      </c>
      <c r="J19" s="17" t="s">
        <v>46</v>
      </c>
      <c r="K19" s="17"/>
      <c r="L19" s="18"/>
    </row>
    <row r="20" spans="1:19" ht="15.75" thickBot="1" x14ac:dyDescent="0.3">
      <c r="A20" s="3"/>
      <c r="B20" s="22"/>
      <c r="C20" s="30"/>
      <c r="D20" s="22"/>
      <c r="E20" s="22"/>
      <c r="F20" s="30"/>
      <c r="G20" s="22"/>
      <c r="H20" s="22"/>
      <c r="I20" s="22"/>
      <c r="J20" s="17"/>
      <c r="K20" s="17"/>
      <c r="L20" s="18"/>
    </row>
    <row r="21" spans="1:19" x14ac:dyDescent="0.25">
      <c r="A21" t="s">
        <v>11</v>
      </c>
      <c r="B21" s="1">
        <v>25000</v>
      </c>
      <c r="C21" s="1">
        <v>32000</v>
      </c>
      <c r="D21" s="6" t="s">
        <v>1</v>
      </c>
      <c r="E21" s="1">
        <v>0</v>
      </c>
      <c r="F21" s="12"/>
      <c r="G21" s="13"/>
      <c r="H21" s="4">
        <f>IF(G21&lt;=3000,F21,"NA")</f>
        <v>0</v>
      </c>
      <c r="I21" s="4">
        <f>IF(G21&lt;=3000,G21+F21,"NA")</f>
        <v>0</v>
      </c>
      <c r="J21" s="17"/>
      <c r="K21" s="17"/>
      <c r="L21" s="18"/>
      <c r="P21" s="52" t="s">
        <v>47</v>
      </c>
      <c r="Q21" s="53"/>
      <c r="R21" s="53"/>
      <c r="S21" s="54"/>
    </row>
    <row r="22" spans="1:19" x14ac:dyDescent="0.25">
      <c r="B22" s="1"/>
      <c r="C22" s="7" t="s">
        <v>20</v>
      </c>
      <c r="D22" s="6" t="s">
        <v>2</v>
      </c>
      <c r="E22" s="1">
        <v>3000</v>
      </c>
      <c r="F22" s="5"/>
      <c r="G22" s="5"/>
      <c r="H22" s="4" t="str">
        <f>IF(AND(G21&gt;3000,G21&lt;=10000),(E22+F21-G21),"NA")</f>
        <v>NA</v>
      </c>
      <c r="I22" s="4" t="str">
        <f>IF(AND(G21&gt;3000,G21&lt;=10000),(G21+H22),"NA")</f>
        <v>NA</v>
      </c>
      <c r="J22" s="17"/>
      <c r="K22" s="17"/>
      <c r="L22" s="18"/>
      <c r="P22" s="55"/>
      <c r="Q22" s="56"/>
      <c r="R22" s="56"/>
      <c r="S22" s="57"/>
    </row>
    <row r="23" spans="1:19" x14ac:dyDescent="0.25">
      <c r="B23" s="1"/>
      <c r="C23" s="1"/>
      <c r="D23" s="6" t="s">
        <v>4</v>
      </c>
      <c r="E23" s="1">
        <v>4000</v>
      </c>
      <c r="F23" s="5"/>
      <c r="G23" s="5"/>
      <c r="H23" s="4" t="str">
        <f>IF(AND(G21&gt;10000,G21&lt;=15000),(E23+F21-G21),"NA")</f>
        <v>NA</v>
      </c>
      <c r="I23" s="4" t="str">
        <f>IF(AND(G21&gt;10000,G21&lt;=15000),(G21+H23),"NA")</f>
        <v>NA</v>
      </c>
      <c r="J23" s="17"/>
      <c r="K23" s="17"/>
      <c r="L23" s="18"/>
      <c r="P23" s="55"/>
      <c r="Q23" s="56"/>
      <c r="R23" s="56"/>
      <c r="S23" s="57"/>
    </row>
    <row r="24" spans="1:19" x14ac:dyDescent="0.25">
      <c r="B24" s="1"/>
      <c r="C24" s="1"/>
      <c r="D24" s="1">
        <v>15001</v>
      </c>
      <c r="E24" s="1">
        <v>5000</v>
      </c>
      <c r="F24" s="5"/>
      <c r="G24" s="5"/>
      <c r="H24" s="4" t="str">
        <f>IF(G21&gt;15000,(E24+F21-G21),"NA")</f>
        <v>NA</v>
      </c>
      <c r="I24" s="4" t="str">
        <f>IF(AND(G21&gt;15000,G21&lt;=38000),(G21+H24),IF(G21&gt;38000, G21,"NA"))</f>
        <v>NA</v>
      </c>
      <c r="J24" s="17"/>
      <c r="K24" s="17"/>
      <c r="L24" s="18"/>
      <c r="P24" s="55"/>
      <c r="Q24" s="56"/>
      <c r="R24" s="56"/>
      <c r="S24" s="57"/>
    </row>
    <row r="25" spans="1:19" x14ac:dyDescent="0.25">
      <c r="J25" s="17"/>
      <c r="K25" s="17"/>
      <c r="L25" s="18"/>
      <c r="P25" s="55"/>
      <c r="Q25" s="56"/>
      <c r="R25" s="56"/>
      <c r="S25" s="57"/>
    </row>
    <row r="26" spans="1:19" ht="15.75" thickBot="1" x14ac:dyDescent="0.3">
      <c r="A26" t="s">
        <v>12</v>
      </c>
      <c r="B26" s="1">
        <v>27000</v>
      </c>
      <c r="C26" s="1">
        <v>37000</v>
      </c>
      <c r="D26" s="6" t="s">
        <v>1</v>
      </c>
      <c r="E26" s="1">
        <v>0</v>
      </c>
      <c r="F26" s="12"/>
      <c r="G26" s="13"/>
      <c r="H26" s="4">
        <f>IF(G26&lt;=3000,F26,"NA")</f>
        <v>0</v>
      </c>
      <c r="I26" s="4">
        <f>IF(G26&lt;=3000,G26+F26,"NA")</f>
        <v>0</v>
      </c>
      <c r="J26" s="17"/>
      <c r="K26" s="17"/>
      <c r="L26" s="18"/>
      <c r="P26" s="58"/>
      <c r="Q26" s="59"/>
      <c r="R26" s="59"/>
      <c r="S26" s="60"/>
    </row>
    <row r="27" spans="1:19" x14ac:dyDescent="0.25">
      <c r="C27" s="7" t="s">
        <v>48</v>
      </c>
      <c r="D27" s="6" t="s">
        <v>2</v>
      </c>
      <c r="E27" s="1">
        <v>3000</v>
      </c>
      <c r="F27" s="5"/>
      <c r="G27" s="5"/>
      <c r="H27" s="4" t="str">
        <f>IF(AND(G26&gt;3000,G26&lt;=10000),(E27+F26-G26),"NA")</f>
        <v>NA</v>
      </c>
      <c r="I27" s="4" t="str">
        <f>IF(AND(G26&gt;3000,G26&lt;=10000),(G26+H27),"NA")</f>
        <v>NA</v>
      </c>
      <c r="J27" s="17"/>
      <c r="K27" s="17"/>
      <c r="L27" s="18"/>
    </row>
    <row r="28" spans="1:19" x14ac:dyDescent="0.25">
      <c r="D28" s="6" t="s">
        <v>4</v>
      </c>
      <c r="E28" s="1">
        <v>4000</v>
      </c>
      <c r="F28" s="5"/>
      <c r="G28" s="5"/>
      <c r="H28" s="4" t="str">
        <f>IF(AND(G26&gt;10000,G26&lt;=15000),(E28+F26-G26),"NA")</f>
        <v>NA</v>
      </c>
      <c r="I28" s="4" t="str">
        <f>IF(AND(G26&gt;10000,G26&lt;=15000),(G26+H28),"NA")</f>
        <v>NA</v>
      </c>
      <c r="J28" s="17"/>
      <c r="K28" s="17"/>
      <c r="L28" s="18"/>
    </row>
    <row r="29" spans="1:19" x14ac:dyDescent="0.25">
      <c r="A29" s="3"/>
      <c r="B29" s="3"/>
      <c r="C29" s="3"/>
      <c r="D29" s="8">
        <v>15001</v>
      </c>
      <c r="E29" s="8">
        <v>5000</v>
      </c>
      <c r="F29" s="9"/>
      <c r="G29" s="9"/>
      <c r="H29" s="10" t="str">
        <f>IF(G26&gt;15000,(E29+F26-G26),"NA")</f>
        <v>NA</v>
      </c>
      <c r="I29" s="10" t="str">
        <f>IF(AND(G26&gt;15000,G26&lt;=38000),(G26+H29),IF(G26&gt;38000, G26,"NA"))</f>
        <v>NA</v>
      </c>
      <c r="J29" s="19"/>
      <c r="K29" s="19"/>
      <c r="L29" s="20"/>
    </row>
    <row r="30" spans="1:19" ht="17.25" x14ac:dyDescent="0.25">
      <c r="A30" s="15" t="s">
        <v>28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6"/>
    </row>
    <row r="31" spans="1:19" ht="17.25" x14ac:dyDescent="0.25">
      <c r="A31" s="35" t="s">
        <v>30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6"/>
    </row>
    <row r="32" spans="1:19" x14ac:dyDescent="0.25">
      <c r="A32" s="35" t="s">
        <v>22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6"/>
    </row>
    <row r="33" spans="1:12" x14ac:dyDescent="0.25">
      <c r="A33" s="35" t="s">
        <v>23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6"/>
    </row>
    <row r="34" spans="1:12" x14ac:dyDescent="0.25">
      <c r="A34" s="67" t="s">
        <v>29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8"/>
    </row>
    <row r="35" spans="1:12" x14ac:dyDescent="0.2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8"/>
    </row>
    <row r="36" spans="1:12" x14ac:dyDescent="0.25">
      <c r="A36" s="65" t="s">
        <v>24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6"/>
    </row>
    <row r="37" spans="1:12" x14ac:dyDescent="0.25">
      <c r="A37" s="35" t="s">
        <v>25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6"/>
    </row>
    <row r="38" spans="1:12" x14ac:dyDescent="0.25">
      <c r="A38" s="35" t="s">
        <v>31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6"/>
    </row>
    <row r="39" spans="1:12" x14ac:dyDescent="0.25">
      <c r="A39" s="69" t="s">
        <v>32</v>
      </c>
      <c r="B39" s="69"/>
      <c r="C39" s="70" t="s">
        <v>33</v>
      </c>
      <c r="D39" s="70"/>
      <c r="E39" s="70"/>
      <c r="F39" s="70"/>
      <c r="G39" s="70"/>
      <c r="H39" s="70"/>
      <c r="I39" s="70"/>
      <c r="J39" s="70"/>
      <c r="K39" s="70"/>
      <c r="L39" s="71"/>
    </row>
    <row r="40" spans="1:12" x14ac:dyDescent="0.25">
      <c r="A40" s="64" t="s">
        <v>34</v>
      </c>
      <c r="B40" s="32"/>
      <c r="C40" s="35" t="s">
        <v>38</v>
      </c>
      <c r="D40" s="35"/>
      <c r="E40" s="35"/>
      <c r="F40" s="35"/>
      <c r="G40" s="35"/>
      <c r="H40" s="35"/>
      <c r="I40" s="35"/>
      <c r="J40" s="35"/>
      <c r="K40" s="35"/>
      <c r="L40" s="36"/>
    </row>
    <row r="41" spans="1:12" x14ac:dyDescent="0.25">
      <c r="A41" s="32" t="s">
        <v>35</v>
      </c>
      <c r="B41" s="32"/>
      <c r="C41" s="35" t="s">
        <v>44</v>
      </c>
      <c r="D41" s="35"/>
      <c r="E41" s="35"/>
      <c r="F41" s="35"/>
      <c r="G41" s="35"/>
      <c r="H41" s="35"/>
      <c r="I41" s="35"/>
      <c r="J41" s="35"/>
      <c r="K41" s="35"/>
      <c r="L41" s="36"/>
    </row>
    <row r="42" spans="1:12" x14ac:dyDescent="0.25">
      <c r="A42" s="32" t="s">
        <v>36</v>
      </c>
      <c r="B42" s="32"/>
      <c r="C42" s="35" t="s">
        <v>45</v>
      </c>
      <c r="D42" s="35"/>
      <c r="E42" s="35"/>
      <c r="F42" s="35"/>
      <c r="G42" s="35"/>
      <c r="H42" s="35"/>
      <c r="I42" s="35"/>
      <c r="J42" s="35"/>
      <c r="K42" s="35"/>
      <c r="L42" s="36"/>
    </row>
    <row r="43" spans="1:12" x14ac:dyDescent="0.25">
      <c r="A43" s="49" t="s">
        <v>37</v>
      </c>
      <c r="B43" s="49"/>
      <c r="C43" s="50" t="s">
        <v>39</v>
      </c>
      <c r="D43" s="50"/>
      <c r="E43" s="50"/>
      <c r="F43" s="50"/>
      <c r="G43" s="50"/>
      <c r="H43" s="50"/>
      <c r="I43" s="50"/>
      <c r="J43" s="50"/>
      <c r="K43" s="50"/>
      <c r="L43" s="51"/>
    </row>
  </sheetData>
  <sheetProtection algorithmName="SHA-512" hashValue="80Vr8oMPXVhsi8p74/ByhMODpXCCN2vvbFwqKYsAAOJ+M4cJlt7dengAUT4khb71GUu8blNSjYGv7IcBBElxJQ==" saltValue="uXViPpUoQ7egr+8fdBM6yA==" spinCount="100000" sheet="1" objects="1" scenarios="1" selectLockedCells="1"/>
  <mergeCells count="50">
    <mergeCell ref="P21:S26"/>
    <mergeCell ref="A7:L7"/>
    <mergeCell ref="A40:B40"/>
    <mergeCell ref="A41:B41"/>
    <mergeCell ref="A42:B42"/>
    <mergeCell ref="A36:L36"/>
    <mergeCell ref="A37:L37"/>
    <mergeCell ref="A38:L38"/>
    <mergeCell ref="A34:L35"/>
    <mergeCell ref="A39:B39"/>
    <mergeCell ref="C39:L39"/>
    <mergeCell ref="A30:L30"/>
    <mergeCell ref="A31:L31"/>
    <mergeCell ref="A32:L32"/>
    <mergeCell ref="A33:L33"/>
    <mergeCell ref="A10:L10"/>
    <mergeCell ref="A43:B43"/>
    <mergeCell ref="C40:L40"/>
    <mergeCell ref="C41:L41"/>
    <mergeCell ref="C42:L42"/>
    <mergeCell ref="C43:L43"/>
    <mergeCell ref="A1:L1"/>
    <mergeCell ref="A2:L2"/>
    <mergeCell ref="A4:L4"/>
    <mergeCell ref="A5:L5"/>
    <mergeCell ref="A3:L3"/>
    <mergeCell ref="A11:B11"/>
    <mergeCell ref="C11:L11"/>
    <mergeCell ref="A6:L6"/>
    <mergeCell ref="A8:L9"/>
    <mergeCell ref="A15:B15"/>
    <mergeCell ref="C14:L14"/>
    <mergeCell ref="C15:L15"/>
    <mergeCell ref="A12:B12"/>
    <mergeCell ref="C12:L12"/>
    <mergeCell ref="A13:B13"/>
    <mergeCell ref="C13:L13"/>
    <mergeCell ref="A14:B14"/>
    <mergeCell ref="A18:L18"/>
    <mergeCell ref="J19:L29"/>
    <mergeCell ref="E19:E20"/>
    <mergeCell ref="I19:I20"/>
    <mergeCell ref="A16:L16"/>
    <mergeCell ref="A17:L17"/>
    <mergeCell ref="B19:B20"/>
    <mergeCell ref="F19:F20"/>
    <mergeCell ref="G19:G20"/>
    <mergeCell ref="H19:H20"/>
    <mergeCell ref="C19:C20"/>
    <mergeCell ref="D19:D20"/>
  </mergeCells>
  <conditionalFormatting sqref="I21:I24">
    <cfRule type="containsText" dxfId="18" priority="5" operator="containsText" text="NA">
      <formula>NOT(ISERROR(SEARCH("NA",I21)))</formula>
    </cfRule>
    <cfRule type="cellIs" dxfId="17" priority="8" operator="greaterThan">
      <formula>33000</formula>
    </cfRule>
    <cfRule type="cellIs" dxfId="16" priority="9" operator="greaterThan">
      <formula>28000</formula>
    </cfRule>
  </conditionalFormatting>
  <conditionalFormatting sqref="I26:I29">
    <cfRule type="containsText" dxfId="15" priority="4" operator="containsText" text="NA">
      <formula>NOT(ISERROR(SEARCH("NA",I26)))</formula>
    </cfRule>
    <cfRule type="cellIs" dxfId="14" priority="6" operator="greaterThan">
      <formula>38000</formula>
    </cfRule>
    <cfRule type="cellIs" dxfId="13" priority="7" operator="greaterThan">
      <formula>33000</formula>
    </cfRule>
  </conditionalFormatting>
  <conditionalFormatting sqref="H21:H24">
    <cfRule type="cellIs" dxfId="12" priority="3" operator="lessThan">
      <formula>0</formula>
    </cfRule>
  </conditionalFormatting>
  <conditionalFormatting sqref="H26:H29">
    <cfRule type="cellIs" dxfId="11" priority="2" operator="lessThan">
      <formula>0</formula>
    </cfRule>
  </conditionalFormatting>
  <conditionalFormatting sqref="I21 I26">
    <cfRule type="cellIs" dxfId="10" priority="1" operator="equal">
      <formula>0</formula>
    </cfRule>
  </conditionalFormatting>
  <dataValidations count="2">
    <dataValidation type="whole" showErrorMessage="1" error="Full time MSc student (domestic) must receive annual base funding between $25,000/year and $32,000/year." sqref="F21" xr:uid="{B6248F73-7E08-4C6A-9E2C-917F5863AF91}">
      <formula1>24000</formula1>
      <formula2>32000</formula2>
    </dataValidation>
    <dataValidation type="whole" showErrorMessage="1" error="Full time PhD student (domestic) must receive annual base funding between $27,000/year and $37,000/year." sqref="F26" xr:uid="{EE6B4F2E-F1E1-4DD5-B29F-6DA7E13FEF08}">
      <formula1>26000</formula1>
      <formula2>37000</formula2>
    </dataValidation>
  </dataValidations>
  <pageMargins left="0.7" right="0.7" top="0.75" bottom="0.75" header="0.3" footer="0.3"/>
  <pageSetup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95BCB-0320-440C-B04F-019597285DFA}">
  <dimension ref="A1:S43"/>
  <sheetViews>
    <sheetView tabSelected="1" workbookViewId="0">
      <selection activeCell="F26" sqref="F26"/>
    </sheetView>
  </sheetViews>
  <sheetFormatPr defaultRowHeight="15" x14ac:dyDescent="0.25"/>
  <cols>
    <col min="1" max="1" width="11.5703125" bestFit="1" customWidth="1"/>
    <col min="2" max="2" width="22.7109375" customWidth="1"/>
    <col min="3" max="3" width="17" customWidth="1"/>
    <col min="4" max="4" width="17.7109375" customWidth="1"/>
    <col min="5" max="5" width="13.85546875" customWidth="1"/>
    <col min="6" max="6" width="11.5703125" bestFit="1" customWidth="1"/>
    <col min="7" max="7" width="13.7109375" customWidth="1"/>
    <col min="8" max="8" width="13.42578125" customWidth="1"/>
    <col min="9" max="9" width="14.85546875" customWidth="1"/>
    <col min="12" max="12" width="31.42578125" customWidth="1"/>
  </cols>
  <sheetData>
    <row r="1" spans="1:16" ht="18.75" x14ac:dyDescent="0.3">
      <c r="A1" s="40" t="s">
        <v>54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6" x14ac:dyDescent="0.25">
      <c r="A2" s="34" t="s">
        <v>52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36"/>
    </row>
    <row r="3" spans="1:16" x14ac:dyDescent="0.25">
      <c r="A3" s="34" t="s">
        <v>53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36"/>
    </row>
    <row r="4" spans="1:16" x14ac:dyDescent="0.25">
      <c r="A4" s="43" t="s">
        <v>40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45"/>
    </row>
    <row r="5" spans="1:16" ht="15" customHeight="1" x14ac:dyDescent="0.25">
      <c r="A5" s="46" t="s">
        <v>42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48"/>
    </row>
    <row r="6" spans="1:16" ht="17.25" x14ac:dyDescent="0.25">
      <c r="A6" s="34" t="s">
        <v>41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36"/>
      <c r="P6" s="11"/>
    </row>
    <row r="7" spans="1:16" ht="15" customHeight="1" x14ac:dyDescent="0.25">
      <c r="A7" s="61" t="s">
        <v>43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63"/>
    </row>
    <row r="8" spans="1:16" ht="15" customHeight="1" x14ac:dyDescent="0.25">
      <c r="A8" s="23" t="s">
        <v>0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25"/>
    </row>
    <row r="9" spans="1:16" ht="15" customHeight="1" x14ac:dyDescent="0.25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16" ht="17.25" x14ac:dyDescent="0.25">
      <c r="A10" s="14" t="s">
        <v>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6" x14ac:dyDescent="0.25">
      <c r="A11" s="31" t="s">
        <v>6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33"/>
    </row>
    <row r="12" spans="1:16" ht="17.25" x14ac:dyDescent="0.25">
      <c r="A12" s="31" t="s">
        <v>1</v>
      </c>
      <c r="B12" s="77"/>
      <c r="C12" s="72" t="s">
        <v>9</v>
      </c>
      <c r="D12" s="72"/>
      <c r="E12" s="72"/>
      <c r="F12" s="72"/>
      <c r="G12" s="72"/>
      <c r="H12" s="72"/>
      <c r="I12" s="72"/>
      <c r="J12" s="72"/>
      <c r="K12" s="72"/>
      <c r="L12" s="36"/>
    </row>
    <row r="13" spans="1:16" x14ac:dyDescent="0.25">
      <c r="A13" s="31" t="s">
        <v>2</v>
      </c>
      <c r="B13" s="77"/>
      <c r="C13" s="72" t="s">
        <v>3</v>
      </c>
      <c r="D13" s="72"/>
      <c r="E13" s="72"/>
      <c r="F13" s="72"/>
      <c r="G13" s="72"/>
      <c r="H13" s="72"/>
      <c r="I13" s="72"/>
      <c r="J13" s="72"/>
      <c r="K13" s="72"/>
      <c r="L13" s="36"/>
    </row>
    <row r="14" spans="1:16" x14ac:dyDescent="0.25">
      <c r="A14" s="31" t="s">
        <v>4</v>
      </c>
      <c r="B14" s="77"/>
      <c r="C14" s="72" t="s">
        <v>5</v>
      </c>
      <c r="D14" s="72"/>
      <c r="E14" s="72"/>
      <c r="F14" s="72"/>
      <c r="G14" s="72"/>
      <c r="H14" s="72"/>
      <c r="I14" s="72"/>
      <c r="J14" s="72"/>
      <c r="K14" s="72"/>
      <c r="L14" s="36"/>
    </row>
    <row r="15" spans="1:16" x14ac:dyDescent="0.25">
      <c r="A15" s="31" t="s">
        <v>7</v>
      </c>
      <c r="B15" s="77"/>
      <c r="C15" s="72" t="s">
        <v>51</v>
      </c>
      <c r="D15" s="72"/>
      <c r="E15" s="72"/>
      <c r="F15" s="72"/>
      <c r="G15" s="72"/>
      <c r="H15" s="72"/>
      <c r="I15" s="72"/>
      <c r="J15" s="72"/>
      <c r="K15" s="72"/>
      <c r="L15" s="36"/>
    </row>
    <row r="16" spans="1:16" ht="15" customHeight="1" x14ac:dyDescent="0.25">
      <c r="A16" s="23" t="s">
        <v>26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25"/>
    </row>
    <row r="17" spans="1:19" x14ac:dyDescent="0.25">
      <c r="A17" s="26" t="s">
        <v>10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8"/>
    </row>
    <row r="18" spans="1:19" ht="17.25" customHeight="1" x14ac:dyDescent="0.25">
      <c r="A18" s="14" t="s">
        <v>21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/>
    </row>
    <row r="19" spans="1:19" x14ac:dyDescent="0.25">
      <c r="B19" s="78" t="s">
        <v>13</v>
      </c>
      <c r="C19" s="79" t="s">
        <v>17</v>
      </c>
      <c r="D19" s="78" t="s">
        <v>19</v>
      </c>
      <c r="E19" s="78" t="s">
        <v>18</v>
      </c>
      <c r="F19" s="79" t="s">
        <v>16</v>
      </c>
      <c r="G19" s="78" t="s">
        <v>27</v>
      </c>
      <c r="H19" s="78" t="s">
        <v>14</v>
      </c>
      <c r="I19" s="78" t="s">
        <v>15</v>
      </c>
      <c r="J19" s="80" t="s">
        <v>46</v>
      </c>
      <c r="K19" s="80"/>
      <c r="L19" s="18"/>
    </row>
    <row r="20" spans="1:19" ht="15.75" thickBot="1" x14ac:dyDescent="0.3">
      <c r="A20" s="3"/>
      <c r="B20" s="22"/>
      <c r="C20" s="30"/>
      <c r="D20" s="22"/>
      <c r="E20" s="22"/>
      <c r="F20" s="30"/>
      <c r="G20" s="22"/>
      <c r="H20" s="22"/>
      <c r="I20" s="22"/>
      <c r="J20" s="80"/>
      <c r="K20" s="80"/>
      <c r="L20" s="18"/>
    </row>
    <row r="21" spans="1:19" x14ac:dyDescent="0.25">
      <c r="A21" t="s">
        <v>11</v>
      </c>
      <c r="B21" s="1">
        <v>26000</v>
      </c>
      <c r="C21" s="1">
        <v>33000</v>
      </c>
      <c r="D21" s="6" t="s">
        <v>1</v>
      </c>
      <c r="E21" s="1">
        <v>0</v>
      </c>
      <c r="F21" s="12"/>
      <c r="G21" s="13"/>
      <c r="H21" s="4">
        <f>IF(G21&lt;=3000,F21,"NA")</f>
        <v>0</v>
      </c>
      <c r="I21" s="4">
        <f>IF(G21&lt;=3000,G21+F21,"NA")</f>
        <v>0</v>
      </c>
      <c r="J21" s="80"/>
      <c r="K21" s="80"/>
      <c r="L21" s="18"/>
      <c r="P21" s="52" t="s">
        <v>47</v>
      </c>
      <c r="Q21" s="53"/>
      <c r="R21" s="53"/>
      <c r="S21" s="54"/>
    </row>
    <row r="22" spans="1:19" x14ac:dyDescent="0.25">
      <c r="B22" s="1"/>
      <c r="C22" s="7" t="s">
        <v>20</v>
      </c>
      <c r="D22" s="6" t="s">
        <v>2</v>
      </c>
      <c r="E22" s="1">
        <v>3000</v>
      </c>
      <c r="F22" s="4"/>
      <c r="G22" s="4"/>
      <c r="H22" s="4" t="str">
        <f>IF(AND(G21&gt;3000,G21&lt;=10000),(E22+F21-G21),"NA")</f>
        <v>NA</v>
      </c>
      <c r="I22" s="4" t="str">
        <f>IF(AND(G21&gt;3000,G21&lt;=10000),(G21+H22),"NA")</f>
        <v>NA</v>
      </c>
      <c r="J22" s="80"/>
      <c r="K22" s="80"/>
      <c r="L22" s="18"/>
      <c r="P22" s="55"/>
      <c r="Q22" s="81"/>
      <c r="R22" s="81"/>
      <c r="S22" s="57"/>
    </row>
    <row r="23" spans="1:19" x14ac:dyDescent="0.25">
      <c r="B23" s="1"/>
      <c r="C23" s="1"/>
      <c r="D23" s="6" t="s">
        <v>4</v>
      </c>
      <c r="E23" s="1">
        <v>4000</v>
      </c>
      <c r="F23" s="4"/>
      <c r="G23" s="4"/>
      <c r="H23" s="4" t="str">
        <f>IF(AND(G21&gt;10000,G21&lt;=15000),(E23+F21-G21),"NA")</f>
        <v>NA</v>
      </c>
      <c r="I23" s="4" t="str">
        <f>IF(AND(G21&gt;10000,G21&lt;=15000),(G21+H23),"NA")</f>
        <v>NA</v>
      </c>
      <c r="J23" s="80"/>
      <c r="K23" s="80"/>
      <c r="L23" s="18"/>
      <c r="P23" s="55"/>
      <c r="Q23" s="81"/>
      <c r="R23" s="81"/>
      <c r="S23" s="57"/>
    </row>
    <row r="24" spans="1:19" x14ac:dyDescent="0.25">
      <c r="B24" s="1"/>
      <c r="C24" s="1"/>
      <c r="D24" s="1">
        <v>15001</v>
      </c>
      <c r="E24" s="1">
        <v>5000</v>
      </c>
      <c r="F24" s="4"/>
      <c r="G24" s="4"/>
      <c r="H24" s="4" t="str">
        <f>IF(G21&gt;15000,(E24+F21-G21),"NA")</f>
        <v>NA</v>
      </c>
      <c r="I24" s="4" t="str">
        <f>IF(AND(G21&gt;15000,G21&lt;=38000),(G21+H24),IF(G21&gt;38000, G21,"NA"))</f>
        <v>NA</v>
      </c>
      <c r="J24" s="80"/>
      <c r="K24" s="80"/>
      <c r="L24" s="18"/>
      <c r="P24" s="55"/>
      <c r="Q24" s="81"/>
      <c r="R24" s="81"/>
      <c r="S24" s="57"/>
    </row>
    <row r="25" spans="1:19" x14ac:dyDescent="0.25">
      <c r="J25" s="80"/>
      <c r="K25" s="80"/>
      <c r="L25" s="18"/>
      <c r="P25" s="55"/>
      <c r="Q25" s="81"/>
      <c r="R25" s="81"/>
      <c r="S25" s="57"/>
    </row>
    <row r="26" spans="1:19" ht="15.75" thickBot="1" x14ac:dyDescent="0.3">
      <c r="A26" t="s">
        <v>12</v>
      </c>
      <c r="B26" s="1">
        <v>28000</v>
      </c>
      <c r="C26" s="1">
        <v>38000</v>
      </c>
      <c r="D26" s="6" t="s">
        <v>1</v>
      </c>
      <c r="E26" s="1">
        <v>0</v>
      </c>
      <c r="F26" s="12"/>
      <c r="G26" s="13"/>
      <c r="H26" s="4">
        <f>IF(G26&lt;=3000,F26,"NA")</f>
        <v>0</v>
      </c>
      <c r="I26" s="4">
        <f>IF(G26&lt;=3000,G26+F26,"NA")</f>
        <v>0</v>
      </c>
      <c r="J26" s="80"/>
      <c r="K26" s="80"/>
      <c r="L26" s="18"/>
      <c r="P26" s="58"/>
      <c r="Q26" s="59"/>
      <c r="R26" s="59"/>
      <c r="S26" s="60"/>
    </row>
    <row r="27" spans="1:19" x14ac:dyDescent="0.25">
      <c r="C27" s="7" t="s">
        <v>48</v>
      </c>
      <c r="D27" s="6" t="s">
        <v>2</v>
      </c>
      <c r="E27" s="1">
        <v>3000</v>
      </c>
      <c r="F27" s="4"/>
      <c r="G27" s="4"/>
      <c r="H27" s="4" t="str">
        <f>IF(AND(G26&gt;3000,G26&lt;=10000),(E27+F26-G26),"NA")</f>
        <v>NA</v>
      </c>
      <c r="I27" s="4" t="str">
        <f>IF(AND(G26&gt;3000,G26&lt;=10000),(G26+H27),"NA")</f>
        <v>NA</v>
      </c>
      <c r="J27" s="80"/>
      <c r="K27" s="80"/>
      <c r="L27" s="18"/>
    </row>
    <row r="28" spans="1:19" x14ac:dyDescent="0.25">
      <c r="D28" s="6" t="s">
        <v>4</v>
      </c>
      <c r="E28" s="1">
        <v>4000</v>
      </c>
      <c r="F28" s="4"/>
      <c r="G28" s="4"/>
      <c r="H28" s="4" t="str">
        <f>IF(AND(G26&gt;10000,G26&lt;=15000),(E28+F26-G26),"NA")</f>
        <v>NA</v>
      </c>
      <c r="I28" s="4" t="str">
        <f>IF(AND(G26&gt;10000,G26&lt;=15000),(G26+H28),"NA")</f>
        <v>NA</v>
      </c>
      <c r="J28" s="80"/>
      <c r="K28" s="80"/>
      <c r="L28" s="18"/>
    </row>
    <row r="29" spans="1:19" x14ac:dyDescent="0.25">
      <c r="A29" s="3"/>
      <c r="B29" s="3"/>
      <c r="C29" s="3"/>
      <c r="D29" s="8">
        <v>15001</v>
      </c>
      <c r="E29" s="8">
        <v>5000</v>
      </c>
      <c r="F29" s="10"/>
      <c r="G29" s="10"/>
      <c r="H29" s="10" t="str">
        <f>IF(G26&gt;15000,(E29+F26-G26),"NA")</f>
        <v>NA</v>
      </c>
      <c r="I29" s="10" t="str">
        <f>IF(AND(G26&gt;15000,G26&lt;=38000),(G26+H29),IF(G26&gt;38000, G26,"NA"))</f>
        <v>NA</v>
      </c>
      <c r="J29" s="19"/>
      <c r="K29" s="19"/>
      <c r="L29" s="20"/>
    </row>
    <row r="30" spans="1:19" ht="17.25" x14ac:dyDescent="0.25">
      <c r="A30" s="15" t="s">
        <v>28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6"/>
    </row>
    <row r="31" spans="1:19" ht="17.25" x14ac:dyDescent="0.25">
      <c r="A31" s="72" t="s">
        <v>30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36"/>
    </row>
    <row r="32" spans="1:19" x14ac:dyDescent="0.25">
      <c r="A32" s="72" t="s">
        <v>22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36"/>
    </row>
    <row r="33" spans="1:12" x14ac:dyDescent="0.25">
      <c r="A33" s="72" t="s">
        <v>23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36"/>
    </row>
    <row r="34" spans="1:12" x14ac:dyDescent="0.25">
      <c r="A34" s="82" t="s">
        <v>29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68"/>
    </row>
    <row r="35" spans="1:12" x14ac:dyDescent="0.2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68"/>
    </row>
    <row r="36" spans="1:12" x14ac:dyDescent="0.25">
      <c r="A36" s="83" t="s">
        <v>24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66"/>
    </row>
    <row r="37" spans="1:12" x14ac:dyDescent="0.25">
      <c r="A37" s="72" t="s">
        <v>25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36"/>
    </row>
    <row r="38" spans="1:12" x14ac:dyDescent="0.25">
      <c r="A38" s="72" t="s">
        <v>31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36"/>
    </row>
    <row r="39" spans="1:12" x14ac:dyDescent="0.25">
      <c r="A39" s="84" t="s">
        <v>32</v>
      </c>
      <c r="B39" s="84"/>
      <c r="C39" s="85" t="s">
        <v>33</v>
      </c>
      <c r="D39" s="85"/>
      <c r="E39" s="85"/>
      <c r="F39" s="85"/>
      <c r="G39" s="85"/>
      <c r="H39" s="85"/>
      <c r="I39" s="85"/>
      <c r="J39" s="85"/>
      <c r="K39" s="85"/>
      <c r="L39" s="71"/>
    </row>
    <row r="40" spans="1:12" x14ac:dyDescent="0.25">
      <c r="A40" s="86" t="s">
        <v>34</v>
      </c>
      <c r="B40" s="77"/>
      <c r="C40" s="72" t="s">
        <v>38</v>
      </c>
      <c r="D40" s="72"/>
      <c r="E40" s="72"/>
      <c r="F40" s="72"/>
      <c r="G40" s="72"/>
      <c r="H40" s="72"/>
      <c r="I40" s="72"/>
      <c r="J40" s="72"/>
      <c r="K40" s="72"/>
      <c r="L40" s="36"/>
    </row>
    <row r="41" spans="1:12" x14ac:dyDescent="0.25">
      <c r="A41" s="77" t="s">
        <v>35</v>
      </c>
      <c r="B41" s="77"/>
      <c r="C41" s="72" t="s">
        <v>44</v>
      </c>
      <c r="D41" s="72"/>
      <c r="E41" s="72"/>
      <c r="F41" s="72"/>
      <c r="G41" s="72"/>
      <c r="H41" s="72"/>
      <c r="I41" s="72"/>
      <c r="J41" s="72"/>
      <c r="K41" s="72"/>
      <c r="L41" s="36"/>
    </row>
    <row r="42" spans="1:12" x14ac:dyDescent="0.25">
      <c r="A42" s="77" t="s">
        <v>36</v>
      </c>
      <c r="B42" s="77"/>
      <c r="C42" s="72" t="s">
        <v>45</v>
      </c>
      <c r="D42" s="72"/>
      <c r="E42" s="72"/>
      <c r="F42" s="72"/>
      <c r="G42" s="72"/>
      <c r="H42" s="72"/>
      <c r="I42" s="72"/>
      <c r="J42" s="72"/>
      <c r="K42" s="72"/>
      <c r="L42" s="36"/>
    </row>
    <row r="43" spans="1:12" x14ac:dyDescent="0.25">
      <c r="A43" s="49" t="s">
        <v>37</v>
      </c>
      <c r="B43" s="49"/>
      <c r="C43" s="50" t="s">
        <v>39</v>
      </c>
      <c r="D43" s="50"/>
      <c r="E43" s="50"/>
      <c r="F43" s="50"/>
      <c r="G43" s="50"/>
      <c r="H43" s="50"/>
      <c r="I43" s="50"/>
      <c r="J43" s="50"/>
      <c r="K43" s="50"/>
      <c r="L43" s="51"/>
    </row>
  </sheetData>
  <sheetProtection algorithmName="SHA-512" hashValue="h9lD0wL9v5lv03WK7k5D7fJtdHXUKhbRFbYRxqOH+0tLw8rfVh5quYsaVaihhuzAFet2I7k6me3DOEY3/U66Qg==" saltValue="4oAF1bMGjeFlfcjzkAfxPw==" spinCount="100000" sheet="1" objects="1" scenarios="1" selectLockedCells="1"/>
  <mergeCells count="50">
    <mergeCell ref="A43:B43"/>
    <mergeCell ref="C43:L43"/>
    <mergeCell ref="A40:B40"/>
    <mergeCell ref="C40:L40"/>
    <mergeCell ref="A41:B41"/>
    <mergeCell ref="C41:L41"/>
    <mergeCell ref="A42:B42"/>
    <mergeCell ref="C42:L42"/>
    <mergeCell ref="A33:L33"/>
    <mergeCell ref="A34:L35"/>
    <mergeCell ref="A36:L36"/>
    <mergeCell ref="A37:L37"/>
    <mergeCell ref="A38:L38"/>
    <mergeCell ref="A39:B39"/>
    <mergeCell ref="C39:L39"/>
    <mergeCell ref="I19:I20"/>
    <mergeCell ref="J19:L29"/>
    <mergeCell ref="P21:S26"/>
    <mergeCell ref="A30:L30"/>
    <mergeCell ref="A31:L31"/>
    <mergeCell ref="A32:L32"/>
    <mergeCell ref="A16:L16"/>
    <mergeCell ref="A17:L17"/>
    <mergeCell ref="A18:L18"/>
    <mergeCell ref="B19:B20"/>
    <mergeCell ref="C19:C20"/>
    <mergeCell ref="D19:D20"/>
    <mergeCell ref="E19:E20"/>
    <mergeCell ref="F19:F20"/>
    <mergeCell ref="G19:G20"/>
    <mergeCell ref="H19:H20"/>
    <mergeCell ref="A13:B13"/>
    <mergeCell ref="C13:L13"/>
    <mergeCell ref="A14:B14"/>
    <mergeCell ref="C14:L14"/>
    <mergeCell ref="A15:B15"/>
    <mergeCell ref="C15:L15"/>
    <mergeCell ref="A7:L7"/>
    <mergeCell ref="A8:L9"/>
    <mergeCell ref="A10:L10"/>
    <mergeCell ref="A11:B11"/>
    <mergeCell ref="C11:L11"/>
    <mergeCell ref="A12:B12"/>
    <mergeCell ref="C12:L12"/>
    <mergeCell ref="A1:L1"/>
    <mergeCell ref="A2:L2"/>
    <mergeCell ref="A3:L3"/>
    <mergeCell ref="A4:L4"/>
    <mergeCell ref="A5:L5"/>
    <mergeCell ref="A6:L6"/>
  </mergeCells>
  <conditionalFormatting sqref="I21:I24">
    <cfRule type="containsText" dxfId="9" priority="6" operator="containsText" text="NA">
      <formula>NOT(ISERROR(SEARCH("NA",I21)))</formula>
    </cfRule>
    <cfRule type="cellIs" dxfId="8" priority="9" operator="greaterThan">
      <formula>38000</formula>
    </cfRule>
    <cfRule type="cellIs" dxfId="7" priority="10" operator="greaterThan">
      <formula>33000</formula>
    </cfRule>
  </conditionalFormatting>
  <conditionalFormatting sqref="I26:I29">
    <cfRule type="containsText" dxfId="6" priority="5" operator="containsText" text="NA">
      <formula>NOT(ISERROR(SEARCH("NA",I26)))</formula>
    </cfRule>
    <cfRule type="cellIs" dxfId="5" priority="7" operator="greaterThan">
      <formula>43000</formula>
    </cfRule>
    <cfRule type="cellIs" dxfId="4" priority="8" operator="greaterThan">
      <formula>33000</formula>
    </cfRule>
  </conditionalFormatting>
  <conditionalFormatting sqref="H21:H24">
    <cfRule type="cellIs" dxfId="3" priority="4" operator="lessThan">
      <formula>0</formula>
    </cfRule>
  </conditionalFormatting>
  <conditionalFormatting sqref="H26:H29">
    <cfRule type="cellIs" dxfId="2" priority="3" operator="lessThan">
      <formula>0</formula>
    </cfRule>
  </conditionalFormatting>
  <conditionalFormatting sqref="I21">
    <cfRule type="cellIs" dxfId="1" priority="2" operator="equal">
      <formula>0</formula>
    </cfRule>
  </conditionalFormatting>
  <conditionalFormatting sqref="I26">
    <cfRule type="cellIs" dxfId="0" priority="1" operator="equal">
      <formula>0</formula>
    </cfRule>
  </conditionalFormatting>
  <dataValidations count="2">
    <dataValidation type="whole" showErrorMessage="1" error="Full time active PhD student (international) must receive annual base funding between $28,000/year and $38,000/year." sqref="F26" xr:uid="{39B020C4-3552-4B48-977E-A27E10D8D3B1}">
      <formula1>27000</formula1>
      <formula2>38000</formula2>
    </dataValidation>
    <dataValidation type="whole" allowBlank="1" showErrorMessage="1" error="Full time active MSc student (international) must receive annual base funding between $26,000/year and $33,000/year." sqref="F21" xr:uid="{13B77889-5901-4D9C-B8C6-98B8DF1A0A26}">
      <formula1>25000</formula1>
      <formula2>33000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DOMESTIC</vt:lpstr>
      <vt:lpstr>INTERNATIONAL</vt:lpstr>
    </vt:vector>
  </TitlesOfParts>
  <Company>University of Calgary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Dallas Callaway</dc:creator>
  <cp:lastModifiedBy>Barsha Rimal</cp:lastModifiedBy>
  <cp:lastPrinted>2019-05-01T18:05:27Z</cp:lastPrinted>
  <dcterms:created xsi:type="dcterms:W3CDTF">2019-04-30T20:41:49Z</dcterms:created>
  <dcterms:modified xsi:type="dcterms:W3CDTF">2022-04-14T14:53:44Z</dcterms:modified>
</cp:coreProperties>
</file>